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tober\The Sunday Investor\Analytics\"/>
    </mc:Choice>
  </mc:AlternateContent>
  <xr:revisionPtr revIDLastSave="0" documentId="13_ncr:1_{BBF12037-8E81-42E2-9033-A5AC5E78299F}" xr6:coauthVersionLast="45" xr6:coauthVersionMax="45" xr10:uidLastSave="{00000000-0000-0000-0000-000000000000}"/>
  <bookViews>
    <workbookView xWindow="-120" yWindow="-120" windowWidth="21840" windowHeight="13140" xr2:uid="{A12F11B4-4E77-4B8A-829B-B041F56CA34D}"/>
  </bookViews>
  <sheets>
    <sheet name="Performance Attribu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2" i="1"/>
  <c r="G3" i="1"/>
  <c r="I3" i="1" s="1"/>
  <c r="G4" i="1"/>
  <c r="G5" i="1"/>
  <c r="G6" i="1"/>
  <c r="G7" i="1"/>
  <c r="I7" i="1" s="1"/>
  <c r="G8" i="1"/>
  <c r="G9" i="1"/>
  <c r="G10" i="1"/>
  <c r="G11" i="1"/>
  <c r="I11" i="1" s="1"/>
  <c r="G12" i="1"/>
  <c r="G2" i="1"/>
  <c r="F13" i="1"/>
  <c r="G13" i="1" l="1"/>
  <c r="I10" i="1"/>
  <c r="I6" i="1"/>
  <c r="H13" i="1"/>
  <c r="I9" i="1"/>
  <c r="I5" i="1"/>
  <c r="I12" i="1"/>
  <c r="I8" i="1"/>
  <c r="I4" i="1"/>
  <c r="I2" i="1"/>
  <c r="C13" i="1"/>
  <c r="E13" i="1"/>
  <c r="I13" i="1" l="1"/>
</calcChain>
</file>

<file path=xl/sharedStrings.xml><?xml version="1.0" encoding="utf-8"?>
<sst xmlns="http://schemas.openxmlformats.org/spreadsheetml/2006/main" count="32" uniqueCount="31">
  <si>
    <t>Sector</t>
  </si>
  <si>
    <t>Communication Services</t>
  </si>
  <si>
    <t>Consumer Discretionary</t>
  </si>
  <si>
    <t>Consumer Staples</t>
  </si>
  <si>
    <t>Energy</t>
  </si>
  <si>
    <t>Financials</t>
  </si>
  <si>
    <t>Health Care</t>
  </si>
  <si>
    <t>Industrials</t>
  </si>
  <si>
    <t>Information Technology</t>
  </si>
  <si>
    <t>Materials</t>
  </si>
  <si>
    <t>Real Estate</t>
  </si>
  <si>
    <t>Utilities</t>
  </si>
  <si>
    <t>Total</t>
  </si>
  <si>
    <t>Benchmark</t>
  </si>
  <si>
    <t>Allocation Effect</t>
  </si>
  <si>
    <t>Selection Effect</t>
  </si>
  <si>
    <t>TTHC</t>
  </si>
  <si>
    <t>TTIN</t>
  </si>
  <si>
    <t>TTCD</t>
  </si>
  <si>
    <t>TTCS</t>
  </si>
  <si>
    <t>TTTS</t>
  </si>
  <si>
    <t>TTEN</t>
  </si>
  <si>
    <t>TTFS</t>
  </si>
  <si>
    <t>TTTK</t>
  </si>
  <si>
    <t>TTMT</t>
  </si>
  <si>
    <t>TTUT</t>
  </si>
  <si>
    <t>TTRE</t>
  </si>
  <si>
    <t>Weight (Portfolio)</t>
  </si>
  <si>
    <t>Return (Portfolio)</t>
  </si>
  <si>
    <t>Weight (Index)</t>
  </si>
  <si>
    <t>Return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</si>
</sst>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left" vertical="center" wrapText="1" indent="3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1">
    <dxf>
      <numFmt numFmtId="14" formatCode="0.00%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4" formatCode="0.00%"/>
      <alignment horizontal="center" vertical="center" textRotation="0" wrapText="1" indent="0" justifyLastLine="0" shrinkToFit="0" readingOrder="0"/>
    </dxf>
    <dxf>
      <numFmt numFmtId="14" formatCode="0.00%"/>
      <alignment horizontal="left" vertical="center" textRotation="0" wrapText="1" indent="3" justifyLastLine="0" shrinkToFit="0" readingOrder="0"/>
    </dxf>
    <dxf>
      <numFmt numFmtId="14" formatCode="0.00%"/>
      <alignment horizontal="center" vertical="center" textRotation="0" wrapText="1" indent="0" justifyLastLine="0" shrinkToFit="0" readingOrder="0"/>
    </dxf>
    <dxf>
      <numFmt numFmtId="14" formatCode="0.00%"/>
      <alignment horizontal="center" vertical="center" textRotation="0" wrapText="1" indent="0" justifyLastLine="0" shrinkToFit="0" readingOrder="0"/>
    </dxf>
    <dxf>
      <numFmt numFmtId="14" formatCode="0.00%"/>
      <alignment horizontal="center" vertical="center" textRotation="0" wrapText="1" indent="0" justifyLastLine="0" shrinkToFit="0" readingOrder="0"/>
    </dxf>
    <dxf>
      <numFmt numFmtId="14" formatCode="0.00%"/>
      <alignment horizontal="center" vertical="center" textRotation="0" wrapText="1" indent="0" justifyLastLine="0" shrinkToFit="0" readingOrder="0"/>
    </dxf>
    <dxf>
      <numFmt numFmtId="14" formatCode="0.00%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F24B40-053B-4FB5-B8C8-76A5907733B7}" name="Table3" displayName="Table3" ref="A1:I13" totalsRowShown="0" headerRowDxfId="2" dataDxfId="3">
  <autoFilter ref="A1:I13" xr:uid="{16445DBE-7364-4BC3-B73E-3465BCA60138}"/>
  <tableColumns count="9">
    <tableColumn id="1" xr3:uid="{FAA8B7AF-149A-4785-A7EA-42A85E50B565}" name="Sector" dataDxfId="1"/>
    <tableColumn id="2" xr3:uid="{79730340-C504-4777-8072-6AE1D62948E4}" name="Weight (Portfolio)" dataDxfId="10"/>
    <tableColumn id="3" xr3:uid="{A3DF439D-1081-4021-98D4-3491378BBE4E}" name="Return (Portfolio)" dataDxfId="9"/>
    <tableColumn id="4" xr3:uid="{FA9E7DE4-D871-47AF-903A-F48460B2B305}" name="Benchmark" dataDxfId="8"/>
    <tableColumn id="5" xr3:uid="{7897511F-FD1D-4019-A00A-B9FC296B28BE}" name="Weight (Index)" dataDxfId="7"/>
    <tableColumn id="6" xr3:uid="{D16BD9EA-7E53-4DC9-AD5E-CD28DCC650BA}" name="Return (Index)" dataDxfId="6"/>
    <tableColumn id="7" xr3:uid="{4CEDAB0B-4FBB-425F-A820-0A4CAC7E8BC1}" name="Allocation Effect" dataDxfId="5"/>
    <tableColumn id="8" xr3:uid="{80D7DE38-9A10-4DDA-89CF-A6C6B48479F2}" name="Selection Effect" dataDxfId="4"/>
    <tableColumn id="9" xr3:uid="{2F21A56D-1BBD-4323-BCFA-3D23F5C6C4FB}" name="Total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60980-8438-4E80-AAD2-BF03F5BB9527}">
  <dimension ref="A1:I13"/>
  <sheetViews>
    <sheetView tabSelected="1" workbookViewId="0">
      <selection activeCell="E20" sqref="E20"/>
    </sheetView>
  </sheetViews>
  <sheetFormatPr defaultRowHeight="15" x14ac:dyDescent="0.25"/>
  <cols>
    <col min="1" max="1" width="23.140625" style="1" bestFit="1" customWidth="1"/>
    <col min="2" max="9" width="12.28515625" style="1" customWidth="1"/>
    <col min="10" max="16384" width="9.140625" style="1"/>
  </cols>
  <sheetData>
    <row r="1" spans="1:9" ht="30" customHeight="1" x14ac:dyDescent="0.25">
      <c r="A1" s="6" t="s">
        <v>0</v>
      </c>
      <c r="B1" s="3" t="s">
        <v>27</v>
      </c>
      <c r="C1" s="3" t="s">
        <v>28</v>
      </c>
      <c r="D1" s="3" t="s">
        <v>13</v>
      </c>
      <c r="E1" s="3" t="s">
        <v>29</v>
      </c>
      <c r="F1" s="3" t="s">
        <v>30</v>
      </c>
      <c r="G1" s="3" t="s">
        <v>14</v>
      </c>
      <c r="H1" s="3" t="s">
        <v>15</v>
      </c>
      <c r="I1" s="8" t="s">
        <v>12</v>
      </c>
    </row>
    <row r="2" spans="1:9" x14ac:dyDescent="0.25">
      <c r="A2" s="7" t="s">
        <v>1</v>
      </c>
      <c r="B2" s="2">
        <v>0</v>
      </c>
      <c r="C2" s="2">
        <v>0</v>
      </c>
      <c r="D2" s="2" t="s">
        <v>20</v>
      </c>
      <c r="E2" s="2">
        <v>5.473684210526316E-2</v>
      </c>
      <c r="F2" s="2">
        <v>-0.1128</v>
      </c>
      <c r="G2" s="5">
        <f>(B2-E2)*F2</f>
        <v>6.174315789473684E-3</v>
      </c>
      <c r="H2" s="2">
        <f>B2*(C2-F2)</f>
        <v>0</v>
      </c>
      <c r="I2" s="9">
        <f>SUM(G2:H2)</f>
        <v>6.174315789473684E-3</v>
      </c>
    </row>
    <row r="3" spans="1:9" x14ac:dyDescent="0.25">
      <c r="A3" s="7" t="s">
        <v>2</v>
      </c>
      <c r="B3" s="2">
        <v>0.12499979018464237</v>
      </c>
      <c r="C3" s="2">
        <v>-0.32285525820634847</v>
      </c>
      <c r="D3" s="2" t="s">
        <v>18</v>
      </c>
      <c r="E3" s="2">
        <v>4.1503759398496237E-2</v>
      </c>
      <c r="F3" s="2">
        <v>-0.37769999999999998</v>
      </c>
      <c r="G3" s="5">
        <f t="shared" ref="G3:G12" si="0">(B3-E3)*F3</f>
        <v>-3.1536450827927394E-2</v>
      </c>
      <c r="H3" s="2">
        <f t="shared" ref="H3:H12" si="1">B3*(C3-F3)</f>
        <v>6.8555812169373252E-3</v>
      </c>
      <c r="I3" s="9">
        <f t="shared" ref="I3:I12" si="2">SUM(G3:H3)</f>
        <v>-2.4680869610990069E-2</v>
      </c>
    </row>
    <row r="4" spans="1:9" x14ac:dyDescent="0.25">
      <c r="A4" s="7" t="s">
        <v>3</v>
      </c>
      <c r="B4" s="2">
        <v>0.22798969977169847</v>
      </c>
      <c r="C4" s="2">
        <v>-8.21970100181902E-2</v>
      </c>
      <c r="D4" s="2" t="s">
        <v>19</v>
      </c>
      <c r="E4" s="2">
        <v>3.8696741854636584E-2</v>
      </c>
      <c r="F4" s="2">
        <v>-7.1599999999999997E-2</v>
      </c>
      <c r="G4" s="5">
        <f t="shared" si="0"/>
        <v>-1.3553375786861631E-2</v>
      </c>
      <c r="H4" s="2">
        <f t="shared" si="1"/>
        <v>-2.4160091325248654E-3</v>
      </c>
      <c r="I4" s="9">
        <f t="shared" si="2"/>
        <v>-1.5969384919386497E-2</v>
      </c>
    </row>
    <row r="5" spans="1:9" x14ac:dyDescent="0.25">
      <c r="A5" s="7" t="s">
        <v>4</v>
      </c>
      <c r="B5" s="2">
        <v>7.7332427142692478E-2</v>
      </c>
      <c r="C5" s="2">
        <v>-0.5072520679716237</v>
      </c>
      <c r="D5" s="2" t="s">
        <v>21</v>
      </c>
      <c r="E5" s="2">
        <v>0.16932330827067674</v>
      </c>
      <c r="F5" s="2">
        <v>-0.55889999999999995</v>
      </c>
      <c r="G5" s="5">
        <f t="shared" si="0"/>
        <v>5.1413703462430398E-2</v>
      </c>
      <c r="H5" s="2">
        <f t="shared" si="1"/>
        <v>3.99405994065514E-3</v>
      </c>
      <c r="I5" s="9">
        <f t="shared" si="2"/>
        <v>5.5407763403085536E-2</v>
      </c>
    </row>
    <row r="6" spans="1:9" x14ac:dyDescent="0.25">
      <c r="A6" s="7" t="s">
        <v>5</v>
      </c>
      <c r="B6" s="2">
        <v>0.11252343608404583</v>
      </c>
      <c r="C6" s="2">
        <v>-0.40052623165608264</v>
      </c>
      <c r="D6" s="2" t="s">
        <v>22</v>
      </c>
      <c r="E6" s="2">
        <v>0.32100250626566412</v>
      </c>
      <c r="F6" s="2">
        <v>-0.24959999999999999</v>
      </c>
      <c r="G6" s="5">
        <f t="shared" si="0"/>
        <v>5.2036375917331922E-2</v>
      </c>
      <c r="H6" s="2">
        <f t="shared" si="1"/>
        <v>-1.6982738181159113E-2</v>
      </c>
      <c r="I6" s="9">
        <f t="shared" si="2"/>
        <v>3.5053637736172809E-2</v>
      </c>
    </row>
    <row r="7" spans="1:9" x14ac:dyDescent="0.25">
      <c r="A7" s="7" t="s">
        <v>6</v>
      </c>
      <c r="B7" s="2">
        <v>0</v>
      </c>
      <c r="C7" s="2">
        <v>0</v>
      </c>
      <c r="D7" s="2" t="s">
        <v>16</v>
      </c>
      <c r="E7" s="2">
        <v>1.2330827067669175E-2</v>
      </c>
      <c r="F7" s="2">
        <v>-0.39610000000000001</v>
      </c>
      <c r="G7" s="5">
        <f t="shared" si="0"/>
        <v>4.8842406015037606E-3</v>
      </c>
      <c r="H7" s="2">
        <f t="shared" si="1"/>
        <v>0</v>
      </c>
      <c r="I7" s="9">
        <f t="shared" si="2"/>
        <v>4.8842406015037606E-3</v>
      </c>
    </row>
    <row r="8" spans="1:9" x14ac:dyDescent="0.25">
      <c r="A8" s="7" t="s">
        <v>7</v>
      </c>
      <c r="B8" s="2">
        <v>9.6960622453480333E-2</v>
      </c>
      <c r="C8" s="2">
        <v>-0.34191937087978386</v>
      </c>
      <c r="D8" s="2" t="s">
        <v>17</v>
      </c>
      <c r="E8" s="2">
        <v>0.10977443609022558</v>
      </c>
      <c r="F8" s="2">
        <v>-0.17760000000000001</v>
      </c>
      <c r="G8" s="5">
        <f t="shared" si="0"/>
        <v>2.2757333018859562E-3</v>
      </c>
      <c r="H8" s="2">
        <f t="shared" si="1"/>
        <v>-1.5932508481668134E-2</v>
      </c>
      <c r="I8" s="9">
        <f t="shared" si="2"/>
        <v>-1.3656775179782178E-2</v>
      </c>
    </row>
    <row r="9" spans="1:9" x14ac:dyDescent="0.25">
      <c r="A9" s="7" t="s">
        <v>8</v>
      </c>
      <c r="B9" s="2">
        <v>0.13943672145498473</v>
      </c>
      <c r="C9" s="2">
        <v>-8.7520492114645937E-2</v>
      </c>
      <c r="D9" s="2" t="s">
        <v>23</v>
      </c>
      <c r="E9" s="2">
        <v>5.6541353383458642E-2</v>
      </c>
      <c r="F9" s="2">
        <v>-0.1381</v>
      </c>
      <c r="G9" s="5">
        <f t="shared" si="0"/>
        <v>-1.1447850330677753E-2</v>
      </c>
      <c r="H9" s="2">
        <f t="shared" si="1"/>
        <v>7.0526407523403183E-3</v>
      </c>
      <c r="I9" s="9">
        <f t="shared" si="2"/>
        <v>-4.395209578337435E-3</v>
      </c>
    </row>
    <row r="10" spans="1:9" x14ac:dyDescent="0.25">
      <c r="A10" s="7" t="s">
        <v>9</v>
      </c>
      <c r="B10" s="2">
        <v>6.4243787972835392E-2</v>
      </c>
      <c r="C10" s="2">
        <v>0.13270732714756864</v>
      </c>
      <c r="D10" s="2" t="s">
        <v>24</v>
      </c>
      <c r="E10" s="2">
        <v>0.11398496240601502</v>
      </c>
      <c r="F10" s="2">
        <v>-0.1459</v>
      </c>
      <c r="G10" s="5">
        <f t="shared" si="0"/>
        <v>7.2572373498009084E-3</v>
      </c>
      <c r="H10" s="2">
        <f t="shared" si="1"/>
        <v>1.7898790052946787E-2</v>
      </c>
      <c r="I10" s="9">
        <f t="shared" si="2"/>
        <v>2.5156027402747694E-2</v>
      </c>
    </row>
    <row r="11" spans="1:9" x14ac:dyDescent="0.25">
      <c r="A11" s="7" t="s">
        <v>10</v>
      </c>
      <c r="B11" s="2">
        <v>0.10019642114540157</v>
      </c>
      <c r="C11" s="2">
        <v>-0.22655825534630739</v>
      </c>
      <c r="D11" s="2" t="s">
        <v>26</v>
      </c>
      <c r="E11" s="2">
        <v>3.4686716791979939E-2</v>
      </c>
      <c r="F11" s="2">
        <v>-0.32450000000000001</v>
      </c>
      <c r="G11" s="5">
        <f t="shared" si="0"/>
        <v>-2.1257899062685319E-2</v>
      </c>
      <c r="H11" s="2">
        <f t="shared" si="1"/>
        <v>9.8134122950367698E-3</v>
      </c>
      <c r="I11" s="9">
        <f t="shared" si="2"/>
        <v>-1.1444486767648549E-2</v>
      </c>
    </row>
    <row r="12" spans="1:9" x14ac:dyDescent="0.25">
      <c r="A12" s="7" t="s">
        <v>11</v>
      </c>
      <c r="B12" s="2">
        <v>5.6318042384078004E-2</v>
      </c>
      <c r="C12" s="2">
        <v>-4.3105048255382417E-2</v>
      </c>
      <c r="D12" s="2" t="s">
        <v>25</v>
      </c>
      <c r="E12" s="2">
        <v>4.7418546365914797E-2</v>
      </c>
      <c r="F12" s="2">
        <v>-9.4899999999999998E-2</v>
      </c>
      <c r="G12" s="5">
        <f t="shared" si="0"/>
        <v>-8.4456217212368833E-4</v>
      </c>
      <c r="H12" s="2">
        <f t="shared" si="1"/>
        <v>2.9169902876346478E-3</v>
      </c>
      <c r="I12" s="9">
        <f t="shared" si="2"/>
        <v>2.0724281155109596E-3</v>
      </c>
    </row>
    <row r="13" spans="1:9" x14ac:dyDescent="0.25">
      <c r="A13" s="7" t="s">
        <v>12</v>
      </c>
      <c r="B13" s="4">
        <v>1.0000009485938592</v>
      </c>
      <c r="C13" s="4">
        <f>SUMPRODUCT($B$2:$B$12,$C$2:$C$12)</f>
        <v>-0.20535111501266279</v>
      </c>
      <c r="D13" s="4"/>
      <c r="E13" s="4">
        <f>SUM(E2:E12)</f>
        <v>1</v>
      </c>
      <c r="F13" s="4">
        <f>SUMPRODUCT($E$2:$E$12,$F$2:$F$12)</f>
        <v>-0.26395280200501248</v>
      </c>
      <c r="G13" s="4">
        <f>SUM(G2:G12)</f>
        <v>4.5401468242150841E-2</v>
      </c>
      <c r="H13" s="4">
        <f>SUM(H2:H12)</f>
        <v>1.3200218750198877E-2</v>
      </c>
      <c r="I13" s="10">
        <f>SUM(I2:I12)</f>
        <v>5.8601686992349716E-2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D 5 m D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A P m Y N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5 m D U C i K R 7 g O A A A A E Q A A A B M A H A B G b 3 J t d W x h c y 9 T Z W N 0 a W 9 u M S 5 t I K I Y A C i g F A A A A A A A A A A A A A A A A A A A A A A A A A A A A C t O T S 7 J z M 9 T C I b Q h t Y A U E s B A i 0 A F A A C A A g A D 5 m D U O n 8 W i q m A A A A + A A A A B I A A A A A A A A A A A A A A A A A A A A A A E N v b m Z p Z y 9 Q Y W N r Y W d l L n h t b F B L A Q I t A B Q A A g A I A A + Z g 1 A P y u m r p A A A A O k A A A A T A A A A A A A A A A A A A A A A A P I A A A B b Q 2 9 u d G V u d F 9 U e X B l c 1 0 u e G 1 s U E s B A i 0 A F A A C A A g A D 5 m D U C i K R 7 g O A A A A E Q A A A B M A A A A A A A A A A A A A A A A A 4 w E A A E Z v c m 1 1 b G F z L 1 N l Y 3 R p b 2 4 x L m 1 Q S w U G A A A A A A M A A w D C A A A A P g I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l G S A G I u N I S o Y y e 9 z r x 0 g a A A A A A A I A A A A A A B B m A A A A A Q A A I A A A A D B U G C Y / u o f 9 y G D S L / S i s e G C j 0 I o 7 5 K t 0 d h Y Y K R R x X o 5 A A A A A A 6 A A A A A A g A A I A A A A J S z 8 Y g P 5 + g C S o v N I + t i q o M B 4 o A Y v l H m V r R C K X 1 8 k L 9 z U A A A A E 0 o D L e 0 q 9 t 1 q / R 4 k M b y 9 P O D z p e h O U C X C S q T V a Q k 5 v K o a Z m W Z f P p S o n + S r t 6 e D Y 8 Y L M T B 5 o z S L k 3 V d W M R s 0 o x L G d / y d 3 t Y b h M C g a i k K u m N + 6 Q A A A A H Z 4 P T 5 Y S / j Y f b / 9 L w T w 6 t C M j o X + C y e L n 1 x V i k b O S h 6 2 a K / s H F T E I c o O 8 6 X P f T 5 e U u J D L v y n h s E u D G S N Y H s 6 4 t w = < / D a t a M a s h u p > 
</file>

<file path=customXml/itemProps1.xml><?xml version="1.0" encoding="utf-8"?>
<ds:datastoreItem xmlns:ds="http://schemas.openxmlformats.org/officeDocument/2006/customXml" ds:itemID="{ACED6025-6FD8-4674-B2EC-CBC5238B5F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Attribution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2020-04-03T19:08:30Z</dcterms:created>
  <dcterms:modified xsi:type="dcterms:W3CDTF">2020-04-03T22:26:44Z</dcterms:modified>
</cp:coreProperties>
</file>